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volatileDependencies.xml" ContentType="application/vnd.openxmlformats-officedocument.spreadsheetml.volatileDependenc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60" windowWidth="28635" windowHeight="1278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4" i="1"/>
  <c r="C4"/>
  <c r="D4"/>
  <c r="E4"/>
  <c r="F4"/>
  <c r="H4"/>
  <c r="I4" l="1"/>
  <c r="J4"/>
  <c r="K4"/>
  <c r="L4"/>
  <c r="N4" l="1"/>
  <c r="P4"/>
  <c r="R4" s="1"/>
  <c r="M4"/>
  <c r="O4" s="1"/>
  <c r="Q4" l="1"/>
  <c r="S4" s="1"/>
</calcChain>
</file>

<file path=xl/sharedStrings.xml><?xml version="1.0" encoding="utf-8"?>
<sst xmlns="http://schemas.openxmlformats.org/spreadsheetml/2006/main" count="20" uniqueCount="20">
  <si>
    <t>Ticker</t>
  </si>
  <si>
    <t>Strike</t>
  </si>
  <si>
    <t>Maturity</t>
  </si>
  <si>
    <t>Underlying</t>
  </si>
  <si>
    <t>r</t>
  </si>
  <si>
    <t>S</t>
  </si>
  <si>
    <t>t1</t>
  </si>
  <si>
    <t>t21</t>
  </si>
  <si>
    <t>t22</t>
  </si>
  <si>
    <t>d1</t>
  </si>
  <si>
    <t>d2</t>
  </si>
  <si>
    <t>sTerm</t>
  </si>
  <si>
    <t>kTerm</t>
  </si>
  <si>
    <t>Mid Price</t>
  </si>
  <si>
    <t>Finance rate</t>
  </si>
  <si>
    <t>T</t>
  </si>
  <si>
    <t>sigma</t>
  </si>
  <si>
    <t>BSPrice</t>
  </si>
  <si>
    <t>IVol</t>
  </si>
  <si>
    <t>GOOG US 12/21/13 C1070 Equity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</si>
</sst>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volatileDependencies.xml><?xml version="1.0" encoding="utf-8"?>
<volTypes xmlns="http://schemas.openxmlformats.org/spreadsheetml/2006/main">
  <volType type="realTimeData">
    <main first="bloomberg.rtd">
      <tp>
        <v>1070</v>
        <stp/>
        <stp>##V3_BDPV12</stp>
        <stp>GOOG US 12/21/13 C1070 Equity</stp>
        <stp>OPT_STRIKE_PX</stp>
        <stp>[Book1]Sheet1!R4C4_x0000__x0000_</stp>
        <tr r="D4" s="1"/>
      </tp>
    </main>
    <main first="bloomberg.rtd">
      <tp>
        <v>1063.1099999999999</v>
        <stp/>
        <stp>##V3_BDPV12</stp>
        <stp>GOOG US 12/21/13 C1070 Equity</stp>
        <stp>OPT_UNDL_PX</stp>
        <stp>[Book1]Sheet1!R4C6_x0000__x0000_</stp>
        <tr r="F4" s="1"/>
      </tp>
    </main>
    <main first="bloomberg.rtd">
      <tp>
        <v>0.1550899</v>
        <stp/>
        <stp>##V3_BDPV12</stp>
        <stp>GOOG US 12/21/13 C1070 Equity</stp>
        <stp>OPT_FINANCE_RT</stp>
        <stp>[Book1]Sheet1!R4C8_x0000__x0000_</stp>
        <tr r="H4" s="1"/>
      </tp>
      <tp t="s">
        <v>GOOG US</v>
        <stp/>
        <stp>##V3_BDPV12</stp>
        <stp>GOOG US 12/21/13 C1070 Equity</stp>
        <stp>OPT_UNDL_TICKER</stp>
        <stp>[Book1]Sheet1!R4C3_x0000__x0000_</stp>
        <tr r="C4" s="1"/>
      </tp>
      <tp>
        <v>13.85</v>
        <stp/>
        <stp>##V3_BDPV12</stp>
        <stp>GOOG US 12/21/13 C1070 Equity</stp>
        <stp>PX_MID</stp>
        <stp>[Book1]Sheet1!R4C2_x0000__x0000_</stp>
        <tr r="B4" s="1"/>
      </tp>
      <tp>
        <v>22</v>
        <stp/>
        <stp>##V3_BDPV12</stp>
        <stp>GOOG US 12/21/13 C1070 Equity</stp>
        <stp>OPT_DAYS_EXPIRE</stp>
        <stp>[Book1]Sheet1!R4C5_x0000__x0000_</stp>
        <tr r="E4" s="1"/>
      </tp>
    </main>
  </volType>
</volType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volatileDependencies" Target="volatileDependencies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3:S4"/>
  <sheetViews>
    <sheetView tabSelected="1" workbookViewId="0">
      <selection activeCell="G4" sqref="G4"/>
    </sheetView>
  </sheetViews>
  <sheetFormatPr defaultRowHeight="15"/>
  <cols>
    <col min="1" max="1" width="33.42578125" customWidth="1"/>
    <col min="2" max="2" width="16.85546875" customWidth="1"/>
    <col min="3" max="3" width="16.28515625" customWidth="1"/>
    <col min="4" max="4" width="11.140625" customWidth="1"/>
    <col min="7" max="7" width="11.140625" customWidth="1"/>
    <col min="8" max="11" width="13.28515625" customWidth="1"/>
    <col min="17" max="17" width="10.42578125" customWidth="1"/>
  </cols>
  <sheetData>
    <row r="3" spans="1:19">
      <c r="A3" t="s">
        <v>0</v>
      </c>
      <c r="B3" t="s">
        <v>13</v>
      </c>
      <c r="C3" t="s">
        <v>3</v>
      </c>
      <c r="D3" t="s">
        <v>1</v>
      </c>
      <c r="E3" t="s">
        <v>2</v>
      </c>
      <c r="F3" t="s">
        <v>5</v>
      </c>
      <c r="G3" t="s">
        <v>18</v>
      </c>
      <c r="H3" t="s">
        <v>14</v>
      </c>
      <c r="I3" t="s">
        <v>4</v>
      </c>
      <c r="J3" t="s">
        <v>16</v>
      </c>
      <c r="K3" t="s">
        <v>15</v>
      </c>
      <c r="L3" t="s">
        <v>6</v>
      </c>
      <c r="M3" t="s">
        <v>7</v>
      </c>
      <c r="N3" t="s">
        <v>8</v>
      </c>
      <c r="O3" t="s">
        <v>9</v>
      </c>
      <c r="P3" t="s">
        <v>10</v>
      </c>
      <c r="Q3" t="s">
        <v>11</v>
      </c>
      <c r="R3" t="s">
        <v>12</v>
      </c>
      <c r="S3" t="s">
        <v>17</v>
      </c>
    </row>
    <row r="4" spans="1:19">
      <c r="A4" t="s">
        <v>19</v>
      </c>
      <c r="B4">
        <f>_xll.BDP(A4,"PX_MID")</f>
        <v>13.85</v>
      </c>
      <c r="C4" t="str">
        <f>_xll.BDP(A4,"OPT_UNDL_TICKER")</f>
        <v>GOOG US</v>
      </c>
      <c r="D4">
        <f>_xll.BDP(A4,"OPT_STRIKE_PX")</f>
        <v>1070</v>
      </c>
      <c r="E4">
        <f>_xll.BDP(A4,"OPT_DAYS_EXPIRE")</f>
        <v>22</v>
      </c>
      <c r="F4">
        <f>_xll.BDP(A4,"OPT_UNDL_PX")</f>
        <v>1063.1099999999999</v>
      </c>
      <c r="G4">
        <v>15</v>
      </c>
      <c r="H4">
        <f>_xll.BDP(A4,"OPT_FINANCE_RT")</f>
        <v>0.1550899</v>
      </c>
      <c r="I4">
        <f>H4/100</f>
        <v>1.5508990000000001E-3</v>
      </c>
      <c r="J4">
        <f>G4/100</f>
        <v>0.15</v>
      </c>
      <c r="K4">
        <f>E4/365.25</f>
        <v>6.0232717316906229E-2</v>
      </c>
      <c r="L4">
        <f>LN(F4/D4)</f>
        <v>-6.4600737528062195E-3</v>
      </c>
      <c r="M4">
        <f>(I4+J4^2/2)*K4</f>
        <v>7.7103293086926757E-4</v>
      </c>
      <c r="N4">
        <f>(I4-J4^2/2)*K4</f>
        <v>-5.8420320876112247E-4</v>
      </c>
      <c r="O4">
        <f>1/(J4*SQRT(K4))*(L4+M4)</f>
        <v>-0.15453667469820923</v>
      </c>
      <c r="P4">
        <f>1/(J4*SQRT(K4))*(L4+N4)</f>
        <v>-0.19135020671607447</v>
      </c>
      <c r="Q4">
        <f>F4*NORMDIST(O4,0,1,TRUE)</f>
        <v>466.27292119478363</v>
      </c>
      <c r="R4">
        <f>D4*EXP(-I4*K4)*NORMDIST(P4,0,1,TRUE)</f>
        <v>453.77201618936186</v>
      </c>
      <c r="S4">
        <f>EXP(-I4*K4)*(Q4-R4)</f>
        <v>12.499737289659491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King's College London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Armstrong</dc:creator>
  <cp:lastModifiedBy>John Armstrong</cp:lastModifiedBy>
  <dcterms:created xsi:type="dcterms:W3CDTF">2013-11-28T10:42:15Z</dcterms:created>
  <dcterms:modified xsi:type="dcterms:W3CDTF">2013-11-29T11:18:02Z</dcterms:modified>
</cp:coreProperties>
</file>